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1" i="1"/>
  <c r="D41" i="1" s="1"/>
  <c r="C40" i="1"/>
  <c r="D40" i="1" s="1"/>
  <c r="E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D39" i="1" s="1"/>
  <c r="C29" i="1"/>
  <c r="C39" i="1" s="1"/>
  <c r="E26" i="1"/>
  <c r="D26" i="1" s="1"/>
  <c r="C26" i="1"/>
  <c r="E24" i="1"/>
  <c r="C24" i="1"/>
  <c r="D24" i="1" s="1"/>
  <c r="E22" i="1"/>
  <c r="C22" i="1"/>
  <c r="D22" i="1" s="1"/>
  <c r="E21" i="1"/>
  <c r="D21" i="1"/>
  <c r="C21" i="1"/>
  <c r="D20" i="1"/>
  <c r="C20" i="1"/>
  <c r="E19" i="1"/>
  <c r="D19" i="1"/>
  <c r="E18" i="1"/>
  <c r="C18" i="1"/>
  <c r="E17" i="1"/>
  <c r="C17" i="1"/>
  <c r="D12" i="1"/>
  <c r="C12" i="1"/>
  <c r="C25" i="1" s="1"/>
  <c r="C11" i="1"/>
  <c r="E25" i="1" l="1"/>
  <c r="D25" i="1"/>
  <c r="C23" i="1"/>
  <c r="D23" i="1" s="1"/>
  <c r="D27" i="1" s="1"/>
  <c r="D42" i="1" s="1"/>
  <c r="E23" i="1"/>
  <c r="E27" i="1" s="1"/>
  <c r="E28" i="1" s="1"/>
  <c r="C28" i="1" s="1"/>
  <c r="D28" i="1" s="1"/>
  <c r="C27" i="1" l="1"/>
</calcChain>
</file>

<file path=xl/sharedStrings.xml><?xml version="1.0" encoding="utf-8"?>
<sst xmlns="http://schemas.openxmlformats.org/spreadsheetml/2006/main" count="68" uniqueCount="67">
  <si>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</si>
  <si>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С. Поляна, 31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</si>
  <si>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</si>
  <si>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</si>
  <si>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</si>
  <si>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</si>
  <si>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</si>
  <si>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</si>
  <si>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</si>
  <si>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</si>
  <si>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</si>
  <si>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</si>
  <si>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</si>
  <si>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</si>
  <si>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</si>
  <si>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</si>
  <si>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</si>
  <si>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</si>
  <si>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</si>
  <si>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</si>
  <si>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</si>
  <si>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</si>
  <si>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</si>
  <si>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</si>
  <si>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</si>
  <si>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</si>
  <si>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</si>
  <si>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</si>
  <si>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</si>
  <si>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</si>
  <si>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</si>
  <si>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</si>
  <si>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</si>
  <si>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</si>
  <si>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</si>
  <si>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</si>
  <si>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</si>
  <si>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</si>
  <si>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</si>
  <si>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</si>
  <si>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3.2.</t>
  </si>
  <si>
    <t>Очистка подвалов и технического этажа</t>
  </si>
  <si>
    <t>3.3.</t>
  </si>
  <si>
    <t>Поромывка, опресовка ОС</t>
  </si>
  <si>
    <t>3.4.</t>
  </si>
  <si>
    <t xml:space="preserve">Ремонт межпанельных швов </t>
  </si>
  <si>
    <t>3.5.</t>
  </si>
  <si>
    <t xml:space="preserve">Ремонт кровли </t>
  </si>
  <si>
    <t>3.6.</t>
  </si>
  <si>
    <t>Замена кранов в подвале</t>
  </si>
  <si>
    <t>3.7.</t>
  </si>
  <si>
    <t>Латочный ремонт отмостки 5м2</t>
  </si>
  <si>
    <t>3.8.</t>
  </si>
  <si>
    <t xml:space="preserve">Замена мусорного контейнера </t>
  </si>
  <si>
    <t>3.9.</t>
  </si>
  <si>
    <t>Ремонт подъездов № 4,5</t>
  </si>
  <si>
    <t>4.0.</t>
  </si>
  <si>
    <t>Ремонт веншахт</t>
  </si>
  <si>
    <t>4.1.</t>
  </si>
  <si>
    <t>Установка пластиковых окон подъезды № 4</t>
  </si>
  <si>
    <t xml:space="preserve">итого работ по текущему ремонту: </t>
  </si>
  <si>
    <t>Ориентировочный остаток денежных средств с 2018г.</t>
  </si>
  <si>
    <t>4.2.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</si>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</sst>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vertical="top"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2462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05777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67575" y="175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28515625" style="1" customWidth="1"/>
    <col min="2" max="2" width="55.42578125" style="1" customWidth="1"/>
    <col min="3" max="3" width="16" style="1" customWidth="1"/>
    <col min="4" max="4" width="8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30.75" customHeight="1" x14ac:dyDescent="0.25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7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12392.69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1470</v>
      </c>
      <c r="D7" s="17"/>
      <c r="E7" s="18"/>
      <c r="F7" s="14"/>
      <c r="G7" s="7"/>
    </row>
    <row r="8" spans="1:7" ht="13.5" x14ac:dyDescent="0.2">
      <c r="B8" s="19" t="s">
        <v>7</v>
      </c>
      <c r="C8" s="20">
        <v>148123.60999999999</v>
      </c>
      <c r="D8" s="21"/>
      <c r="E8" s="22"/>
      <c r="F8" s="23"/>
      <c r="G8" s="7"/>
    </row>
    <row r="9" spans="1:7" ht="13.5" x14ac:dyDescent="0.2">
      <c r="B9" s="24" t="s">
        <v>8</v>
      </c>
      <c r="C9" s="25">
        <v>547658.41</v>
      </c>
      <c r="D9" s="26"/>
      <c r="E9" s="27"/>
      <c r="F9" s="23"/>
      <c r="G9" s="7"/>
    </row>
    <row r="10" spans="1:7" x14ac:dyDescent="0.2">
      <c r="B10" s="28" t="s">
        <v>9</v>
      </c>
      <c r="C10" s="29">
        <v>10</v>
      </c>
      <c r="D10" s="30"/>
      <c r="E10" s="31"/>
      <c r="F10" s="1"/>
      <c r="G10" s="7"/>
    </row>
    <row r="11" spans="1:7" x14ac:dyDescent="0.2">
      <c r="B11" s="28" t="s">
        <v>10</v>
      </c>
      <c r="C11" s="29">
        <f>12*D44</f>
        <v>67488.959999999992</v>
      </c>
      <c r="D11" s="30"/>
      <c r="E11" s="31"/>
      <c r="F11" s="1"/>
      <c r="G11" s="7"/>
    </row>
    <row r="12" spans="1:7" x14ac:dyDescent="0.2">
      <c r="B12" s="28" t="s">
        <v>11</v>
      </c>
      <c r="C12" s="32">
        <f>C6*C10*12</f>
        <v>1487122.8</v>
      </c>
      <c r="D12" s="30">
        <f>C12/12</f>
        <v>123926.90000000001</v>
      </c>
      <c r="E12" s="31"/>
      <c r="F12" s="1"/>
      <c r="G12" s="7"/>
    </row>
    <row r="13" spans="1:7" x14ac:dyDescent="0.2">
      <c r="A13" s="33"/>
      <c r="B13" s="34"/>
      <c r="C13" s="34"/>
      <c r="D13" s="34"/>
      <c r="E13" s="10"/>
    </row>
    <row r="14" spans="1:7" x14ac:dyDescent="0.2">
      <c r="A14" s="35"/>
      <c r="B14" s="36"/>
      <c r="C14" s="36"/>
      <c r="D14" s="37"/>
      <c r="E14" s="38"/>
    </row>
    <row r="15" spans="1:7" ht="18.75" customHeight="1" x14ac:dyDescent="0.2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ht="38.25" x14ac:dyDescent="0.2">
      <c r="A16" s="44"/>
      <c r="B16" s="45"/>
      <c r="C16" s="46"/>
      <c r="D16" s="47" t="s">
        <v>16</v>
      </c>
      <c r="E16" s="47" t="s">
        <v>17</v>
      </c>
    </row>
    <row r="17" spans="1:5" x14ac:dyDescent="0.2">
      <c r="A17" s="48" t="s">
        <v>18</v>
      </c>
      <c r="B17" s="49" t="s">
        <v>19</v>
      </c>
      <c r="C17" s="50">
        <f>D17*C6</f>
        <v>69894.771599999993</v>
      </c>
      <c r="D17" s="50">
        <v>5.64</v>
      </c>
      <c r="E17" s="50">
        <f>C17*12</f>
        <v>838737.25919999997</v>
      </c>
    </row>
    <row r="18" spans="1:5" x14ac:dyDescent="0.2">
      <c r="A18" s="51" t="s">
        <v>20</v>
      </c>
      <c r="B18" s="52" t="s">
        <v>21</v>
      </c>
      <c r="C18" s="50">
        <f>0.67*C6</f>
        <v>8303.1023000000005</v>
      </c>
      <c r="D18" s="50">
        <v>0.67</v>
      </c>
      <c r="E18" s="50">
        <f>C18*12</f>
        <v>99637.227600000013</v>
      </c>
    </row>
    <row r="19" spans="1:5" x14ac:dyDescent="0.2">
      <c r="A19" s="51" t="s">
        <v>22</v>
      </c>
      <c r="B19" s="52" t="s">
        <v>23</v>
      </c>
      <c r="C19" s="50">
        <v>1350</v>
      </c>
      <c r="D19" s="50">
        <f>C19/C6</f>
        <v>0.10893518679156824</v>
      </c>
      <c r="E19" s="50">
        <f>C19*12</f>
        <v>16200</v>
      </c>
    </row>
    <row r="20" spans="1:5" x14ac:dyDescent="0.2">
      <c r="A20" s="53" t="s">
        <v>24</v>
      </c>
      <c r="B20" s="31" t="s">
        <v>25</v>
      </c>
      <c r="C20" s="50">
        <f>E20/12</f>
        <v>194.25</v>
      </c>
      <c r="D20" s="50">
        <f>C20/C6</f>
        <v>1.5674562988342321E-2</v>
      </c>
      <c r="E20" s="54">
        <v>2331</v>
      </c>
    </row>
    <row r="21" spans="1:5" x14ac:dyDescent="0.2">
      <c r="A21" s="53" t="s">
        <v>26</v>
      </c>
      <c r="B21" s="55" t="s">
        <v>27</v>
      </c>
      <c r="C21" s="50">
        <f t="shared" ref="C21" si="0">E21/12</f>
        <v>287.875</v>
      </c>
      <c r="D21" s="56">
        <f>C21/C6</f>
        <v>2.3229419924164971E-2</v>
      </c>
      <c r="E21" s="50">
        <f>C7*2.35</f>
        <v>3454.5</v>
      </c>
    </row>
    <row r="22" spans="1:5" x14ac:dyDescent="0.2">
      <c r="A22" s="53" t="s">
        <v>28</v>
      </c>
      <c r="B22" s="55" t="s">
        <v>29</v>
      </c>
      <c r="C22" s="50">
        <f>E22/12</f>
        <v>198.45000000000002</v>
      </c>
      <c r="D22" s="56">
        <f>C22/C6</f>
        <v>1.6013472458360534E-2</v>
      </c>
      <c r="E22" s="50">
        <f>C7*1.62</f>
        <v>2381.4</v>
      </c>
    </row>
    <row r="23" spans="1:5" s="57" customFormat="1" x14ac:dyDescent="0.2">
      <c r="A23" s="53" t="s">
        <v>30</v>
      </c>
      <c r="B23" s="55" t="s">
        <v>31</v>
      </c>
      <c r="C23" s="50">
        <f>C12*12%/12</f>
        <v>14871.228000000001</v>
      </c>
      <c r="D23" s="50">
        <f>C23/C6</f>
        <v>1.2</v>
      </c>
      <c r="E23" s="54">
        <f>C12*12%</f>
        <v>178454.736</v>
      </c>
    </row>
    <row r="24" spans="1:5" ht="25.5" x14ac:dyDescent="0.2">
      <c r="A24" s="53" t="s">
        <v>32</v>
      </c>
      <c r="B24" s="55" t="s">
        <v>33</v>
      </c>
      <c r="C24" s="50">
        <f>C12*0.9%/12</f>
        <v>1115.3421000000001</v>
      </c>
      <c r="D24" s="50">
        <f>C24/C6</f>
        <v>0.09</v>
      </c>
      <c r="E24" s="54">
        <f>C12*0.9%</f>
        <v>13384.105200000002</v>
      </c>
    </row>
    <row r="25" spans="1:5" s="57" customFormat="1" x14ac:dyDescent="0.2">
      <c r="A25" s="53" t="s">
        <v>34</v>
      </c>
      <c r="B25" s="55" t="s">
        <v>35</v>
      </c>
      <c r="C25" s="50">
        <f>C12*2.5%/12</f>
        <v>3098.1725000000001</v>
      </c>
      <c r="D25" s="50">
        <f>C25/C6</f>
        <v>0.25</v>
      </c>
      <c r="E25" s="54">
        <f>C25*12</f>
        <v>37178.07</v>
      </c>
    </row>
    <row r="26" spans="1:5" s="61" customFormat="1" x14ac:dyDescent="0.2">
      <c r="A26" s="53" t="s">
        <v>36</v>
      </c>
      <c r="B26" s="58" t="s">
        <v>37</v>
      </c>
      <c r="C26" s="59">
        <f>E26/12</f>
        <v>456.38200833333332</v>
      </c>
      <c r="D26" s="59">
        <f>E26/C6/12</f>
        <v>3.6826710611927944E-2</v>
      </c>
      <c r="E26" s="60">
        <f>C9*1%</f>
        <v>5476.5841</v>
      </c>
    </row>
    <row r="27" spans="1:5" s="64" customFormat="1" x14ac:dyDescent="0.2">
      <c r="A27" s="62"/>
      <c r="B27" s="30" t="s">
        <v>38</v>
      </c>
      <c r="C27" s="63">
        <f>SUM(C17:C26)</f>
        <v>99769.573508333313</v>
      </c>
      <c r="D27" s="63">
        <f>SUM(D17:D26)</f>
        <v>8.050679352774365</v>
      </c>
      <c r="E27" s="63">
        <f>SUM(E17:E26)</f>
        <v>1197234.8821000003</v>
      </c>
    </row>
    <row r="28" spans="1:5" ht="25.5" x14ac:dyDescent="0.2">
      <c r="A28" s="53"/>
      <c r="B28" s="65" t="s">
        <v>39</v>
      </c>
      <c r="C28" s="66">
        <f>E28/12</f>
        <v>24157.326491666649</v>
      </c>
      <c r="D28" s="66">
        <f>C28/C6</f>
        <v>1.9493206472256344</v>
      </c>
      <c r="E28" s="66">
        <f>C12-E27</f>
        <v>289887.91789999977</v>
      </c>
    </row>
    <row r="29" spans="1:5" x14ac:dyDescent="0.2">
      <c r="A29" s="67" t="s">
        <v>40</v>
      </c>
      <c r="B29" s="58" t="s">
        <v>41</v>
      </c>
      <c r="C29" s="50">
        <f t="shared" ref="C29:C32" si="1">E29/12</f>
        <v>0</v>
      </c>
      <c r="D29" s="56">
        <f>C29/C6</f>
        <v>0</v>
      </c>
      <c r="E29" s="60">
        <v>0</v>
      </c>
    </row>
    <row r="30" spans="1:5" x14ac:dyDescent="0.2">
      <c r="A30" s="67" t="s">
        <v>42</v>
      </c>
      <c r="B30" s="58" t="s">
        <v>43</v>
      </c>
      <c r="C30" s="50">
        <f>E30/12</f>
        <v>2914.9166666666665</v>
      </c>
      <c r="D30" s="56">
        <f>C30/C6</f>
        <v>0.23521258634458431</v>
      </c>
      <c r="E30" s="60">
        <v>34979</v>
      </c>
    </row>
    <row r="31" spans="1:5" x14ac:dyDescent="0.2">
      <c r="A31" s="67" t="s">
        <v>44</v>
      </c>
      <c r="B31" s="55" t="s">
        <v>45</v>
      </c>
      <c r="C31" s="50">
        <f t="shared" si="1"/>
        <v>1666.6666666666667</v>
      </c>
      <c r="D31" s="56">
        <f>C31/C6</f>
        <v>0.13448788492786204</v>
      </c>
      <c r="E31" s="54">
        <v>20000</v>
      </c>
    </row>
    <row r="32" spans="1:5" x14ac:dyDescent="0.2">
      <c r="A32" s="67" t="s">
        <v>46</v>
      </c>
      <c r="B32" s="55" t="s">
        <v>47</v>
      </c>
      <c r="C32" s="50">
        <f t="shared" si="1"/>
        <v>1583.3333333333333</v>
      </c>
      <c r="D32" s="56">
        <f>C32/C6</f>
        <v>0.12776349068146892</v>
      </c>
      <c r="E32" s="54">
        <v>19000</v>
      </c>
    </row>
    <row r="33" spans="1:6" x14ac:dyDescent="0.2">
      <c r="A33" s="67" t="s">
        <v>48</v>
      </c>
      <c r="B33" s="68" t="s">
        <v>49</v>
      </c>
      <c r="C33" s="59">
        <f>E33/12</f>
        <v>3275.4708333333333</v>
      </c>
      <c r="D33" s="69">
        <f>C33/C6</f>
        <v>0.26430668671074103</v>
      </c>
      <c r="E33" s="69">
        <v>39305.65</v>
      </c>
    </row>
    <row r="34" spans="1:6" x14ac:dyDescent="0.2">
      <c r="A34" s="67" t="s">
        <v>50</v>
      </c>
      <c r="B34" s="68" t="s">
        <v>51</v>
      </c>
      <c r="C34" s="59">
        <f>E34/12</f>
        <v>458.33333333333331</v>
      </c>
      <c r="D34" s="69">
        <f>C34/C6</f>
        <v>3.6984168355162057E-2</v>
      </c>
      <c r="E34" s="69">
        <v>5500</v>
      </c>
    </row>
    <row r="35" spans="1:6" x14ac:dyDescent="0.2">
      <c r="A35" s="67" t="s">
        <v>52</v>
      </c>
      <c r="B35" s="70" t="s">
        <v>53</v>
      </c>
      <c r="C35" s="59">
        <f>SUM(E35/12)</f>
        <v>666.66666666666663</v>
      </c>
      <c r="D35" s="69">
        <f>C35/C6</f>
        <v>5.3795153971144809E-2</v>
      </c>
      <c r="E35" s="69">
        <v>8000</v>
      </c>
    </row>
    <row r="36" spans="1:6" x14ac:dyDescent="0.2">
      <c r="A36" s="67" t="s">
        <v>54</v>
      </c>
      <c r="B36" s="70" t="s">
        <v>55</v>
      </c>
      <c r="C36" s="59">
        <f>SUM(E36/12)</f>
        <v>8329.1666666666661</v>
      </c>
      <c r="D36" s="69">
        <f>C36/C6</f>
        <v>0.67210320492699049</v>
      </c>
      <c r="E36" s="69">
        <v>99950</v>
      </c>
    </row>
    <row r="37" spans="1:6" x14ac:dyDescent="0.2">
      <c r="A37" s="67" t="s">
        <v>56</v>
      </c>
      <c r="B37" s="70" t="s">
        <v>57</v>
      </c>
      <c r="C37" s="59">
        <f>E37/12</f>
        <v>250</v>
      </c>
      <c r="D37" s="69">
        <f>C37/C6</f>
        <v>2.0173182739179306E-2</v>
      </c>
      <c r="E37" s="69">
        <v>3000</v>
      </c>
    </row>
    <row r="38" spans="1:6" x14ac:dyDescent="0.2">
      <c r="A38" s="67" t="s">
        <v>58</v>
      </c>
      <c r="B38" s="70" t="s">
        <v>59</v>
      </c>
      <c r="C38" s="59">
        <f>E38/12</f>
        <v>5000</v>
      </c>
      <c r="D38" s="69">
        <f>C38/C6</f>
        <v>0.40346365478358609</v>
      </c>
      <c r="E38" s="69">
        <v>60000</v>
      </c>
    </row>
    <row r="39" spans="1:6" x14ac:dyDescent="0.2">
      <c r="A39" s="51"/>
      <c r="B39" s="71" t="s">
        <v>60</v>
      </c>
      <c r="C39" s="63">
        <f>SUM(C29:C38)</f>
        <v>24144.554166666665</v>
      </c>
      <c r="D39" s="63">
        <f>SUM(D29:D38)</f>
        <v>1.9482900134407191</v>
      </c>
      <c r="E39" s="63">
        <f>SUM(E29:E38)</f>
        <v>289734.65000000002</v>
      </c>
      <c r="F39" s="72"/>
    </row>
    <row r="40" spans="1:6" x14ac:dyDescent="0.2">
      <c r="A40" s="67"/>
      <c r="B40" s="73" t="s">
        <v>61</v>
      </c>
      <c r="C40" s="66">
        <f>E40/12</f>
        <v>4014.4675000000002</v>
      </c>
      <c r="D40" s="66">
        <f>C40/C6</f>
        <v>0.32393834591198523</v>
      </c>
      <c r="E40" s="66">
        <v>48173.61</v>
      </c>
    </row>
    <row r="41" spans="1:6" x14ac:dyDescent="0.2">
      <c r="A41" s="67" t="s">
        <v>62</v>
      </c>
      <c r="B41" s="70" t="s">
        <v>59</v>
      </c>
      <c r="C41" s="59">
        <f>E41/12</f>
        <v>5000</v>
      </c>
      <c r="D41" s="69">
        <f>C41/C9</f>
        <v>9.1297785420660291E-3</v>
      </c>
      <c r="E41" s="69">
        <v>60000</v>
      </c>
    </row>
    <row r="42" spans="1:6" ht="26.25" customHeight="1" x14ac:dyDescent="0.2">
      <c r="A42" s="51"/>
      <c r="B42" s="74" t="s">
        <v>63</v>
      </c>
      <c r="C42" s="75"/>
      <c r="D42" s="76">
        <f>D27+D39</f>
        <v>9.9989693662150838</v>
      </c>
      <c r="E42" s="77"/>
    </row>
    <row r="43" spans="1:6" x14ac:dyDescent="0.2">
      <c r="A43" s="78"/>
      <c r="B43" s="78"/>
      <c r="C43" s="79"/>
      <c r="D43" s="80"/>
      <c r="E43" s="79"/>
    </row>
    <row r="44" spans="1:6" ht="25.5" x14ac:dyDescent="0.2">
      <c r="A44" s="78"/>
      <c r="B44" s="81" t="s">
        <v>64</v>
      </c>
      <c r="C44" s="82">
        <v>6391</v>
      </c>
      <c r="D44" s="82">
        <f>C44/100*88</f>
        <v>5624.08</v>
      </c>
      <c r="E44" s="80"/>
    </row>
    <row r="45" spans="1:6" x14ac:dyDescent="0.2">
      <c r="A45" s="78"/>
      <c r="B45" s="78"/>
      <c r="C45" s="79"/>
      <c r="D45" s="79"/>
      <c r="E45" s="79"/>
    </row>
    <row r="46" spans="1:6" x14ac:dyDescent="0.2">
      <c r="A46" s="83"/>
      <c r="B46" s="84" t="s">
        <v>65</v>
      </c>
      <c r="C46" s="85"/>
      <c r="D46" s="85"/>
      <c r="E46" s="86"/>
    </row>
    <row r="47" spans="1:6" x14ac:dyDescent="0.2">
      <c r="A47" s="83"/>
      <c r="B47" s="87"/>
      <c r="C47" s="88"/>
      <c r="D47" s="88"/>
      <c r="E47" s="89"/>
    </row>
    <row r="48" spans="1:6" x14ac:dyDescent="0.2">
      <c r="A48" s="90" t="s">
        <v>66</v>
      </c>
      <c r="B48" s="90"/>
      <c r="C48" s="91"/>
      <c r="D48" s="90"/>
      <c r="E48" s="92"/>
    </row>
    <row r="49" spans="1:5" x14ac:dyDescent="0.2">
      <c r="A49" s="78"/>
      <c r="B49" s="78"/>
      <c r="C49" s="91"/>
      <c r="D49" s="79"/>
      <c r="E49" s="79"/>
    </row>
    <row r="50" spans="1:5" x14ac:dyDescent="0.2">
      <c r="A50" s="93"/>
      <c r="B50" s="93"/>
      <c r="C50" s="91"/>
      <c r="D50" s="91"/>
      <c r="E50" s="91"/>
    </row>
    <row r="51" spans="1:5" x14ac:dyDescent="0.2">
      <c r="A51" s="93"/>
      <c r="B51" s="93"/>
      <c r="C51" s="91"/>
      <c r="D51" s="91"/>
      <c r="E51" s="91"/>
    </row>
    <row r="52" spans="1:5" x14ac:dyDescent="0.2">
      <c r="A52" s="93"/>
      <c r="B52" s="93"/>
      <c r="C52" s="91"/>
      <c r="D52" s="91"/>
      <c r="E52" s="91"/>
    </row>
    <row r="53" spans="1:5" x14ac:dyDescent="0.2">
      <c r="A53" s="93"/>
      <c r="B53" s="93"/>
      <c r="C53" s="91"/>
      <c r="D53" s="91"/>
      <c r="E53" s="91"/>
    </row>
    <row r="54" spans="1:5" x14ac:dyDescent="0.2">
      <c r="A54" s="93"/>
      <c r="B54" s="93"/>
      <c r="C54" s="91"/>
      <c r="D54" s="91"/>
      <c r="E54" s="91"/>
    </row>
    <row r="55" spans="1:5" s="7" customFormat="1" x14ac:dyDescent="0.2">
      <c r="A55" s="93"/>
      <c r="B55" s="93"/>
      <c r="C55" s="91"/>
      <c r="D55" s="91"/>
      <c r="E55" s="91"/>
    </row>
    <row r="56" spans="1:5" s="7" customFormat="1" x14ac:dyDescent="0.2">
      <c r="A56" s="93"/>
      <c r="B56" s="93"/>
      <c r="C56" s="91"/>
      <c r="D56" s="91"/>
      <c r="E56" s="91"/>
    </row>
    <row r="57" spans="1:5" s="7" customFormat="1" x14ac:dyDescent="0.2">
      <c r="A57" s="93"/>
      <c r="B57" s="93"/>
      <c r="C57" s="91"/>
      <c r="D57" s="91"/>
      <c r="E57" s="91"/>
    </row>
    <row r="58" spans="1:5" s="7" customFormat="1" x14ac:dyDescent="0.2">
      <c r="A58" s="93"/>
      <c r="B58" s="93"/>
      <c r="C58" s="91"/>
      <c r="D58" s="91"/>
      <c r="E58" s="91"/>
    </row>
    <row r="59" spans="1:5" s="7" customFormat="1" x14ac:dyDescent="0.2">
      <c r="A59" s="93"/>
      <c r="B59" s="93"/>
      <c r="C59" s="91"/>
      <c r="D59" s="91"/>
      <c r="E59" s="91"/>
    </row>
    <row r="60" spans="1:5" s="7" customFormat="1" x14ac:dyDescent="0.2">
      <c r="A60" s="93"/>
      <c r="B60" s="93"/>
      <c r="C60" s="91"/>
      <c r="D60" s="91"/>
      <c r="E60" s="91"/>
    </row>
    <row r="61" spans="1:5" s="7" customFormat="1" x14ac:dyDescent="0.2">
      <c r="A61" s="1"/>
      <c r="B61" s="1"/>
      <c r="C61" s="91"/>
      <c r="D61" s="91"/>
      <c r="E61" s="91"/>
    </row>
    <row r="62" spans="1:5" s="7" customFormat="1" x14ac:dyDescent="0.2">
      <c r="A62" s="1"/>
      <c r="B62" s="1"/>
      <c r="C62" s="91"/>
      <c r="D62" s="91"/>
      <c r="E62" s="91"/>
    </row>
    <row r="63" spans="1:5" s="7" customFormat="1" x14ac:dyDescent="0.2">
      <c r="A63" s="1"/>
      <c r="B63" s="1"/>
      <c r="C63" s="91"/>
      <c r="D63" s="91"/>
      <c r="E63" s="91"/>
    </row>
    <row r="64" spans="1:5" s="7" customFormat="1" x14ac:dyDescent="0.2">
      <c r="A64" s="1"/>
      <c r="B64" s="1"/>
      <c r="C64" s="91"/>
      <c r="D64" s="91"/>
      <c r="E64" s="91"/>
    </row>
    <row r="65" spans="1:5" s="7" customFormat="1" x14ac:dyDescent="0.2">
      <c r="A65" s="1"/>
      <c r="B65" s="1"/>
      <c r="C65" s="91"/>
      <c r="D65" s="91"/>
      <c r="E65" s="91"/>
    </row>
    <row r="66" spans="1:5" s="7" customFormat="1" x14ac:dyDescent="0.2">
      <c r="A66" s="1"/>
      <c r="B66" s="1"/>
      <c r="C66" s="91"/>
      <c r="D66" s="91"/>
      <c r="E66" s="91"/>
    </row>
    <row r="67" spans="1:5" s="7" customFormat="1" x14ac:dyDescent="0.2">
      <c r="A67" s="1"/>
      <c r="B67" s="1"/>
      <c r="C67" s="91"/>
      <c r="D67" s="91"/>
      <c r="E67" s="91"/>
    </row>
    <row r="68" spans="1:5" s="7" customFormat="1" x14ac:dyDescent="0.2">
      <c r="A68" s="1"/>
      <c r="B68" s="1"/>
      <c r="C68" s="91"/>
      <c r="D68" s="91"/>
      <c r="E68" s="91"/>
    </row>
    <row r="69" spans="1:5" s="7" customFormat="1" x14ac:dyDescent="0.2">
      <c r="A69" s="1"/>
      <c r="B69" s="1"/>
      <c r="C69" s="91"/>
      <c r="D69" s="91"/>
      <c r="E69" s="91"/>
    </row>
    <row r="70" spans="1:5" s="7" customFormat="1" x14ac:dyDescent="0.2">
      <c r="A70" s="1"/>
      <c r="B70" s="1"/>
      <c r="C70" s="91"/>
      <c r="D70" s="91"/>
      <c r="E70" s="91"/>
    </row>
    <row r="71" spans="1:5" s="7" customFormat="1" x14ac:dyDescent="0.2">
      <c r="A71" s="1"/>
      <c r="B71" s="1"/>
      <c r="C71" s="91"/>
      <c r="D71" s="91"/>
      <c r="E71" s="91"/>
    </row>
    <row r="72" spans="1:5" s="7" customFormat="1" x14ac:dyDescent="0.2">
      <c r="A72" s="1"/>
      <c r="B72" s="1"/>
      <c r="C72" s="91"/>
      <c r="D72" s="91"/>
      <c r="E72" s="91"/>
    </row>
    <row r="73" spans="1:5" s="7" customFormat="1" x14ac:dyDescent="0.2">
      <c r="A73" s="1"/>
      <c r="B73" s="1"/>
      <c r="C73" s="91"/>
      <c r="D73" s="91"/>
      <c r="E73" s="91"/>
    </row>
    <row r="74" spans="1:5" s="7" customFormat="1" x14ac:dyDescent="0.2">
      <c r="A74" s="1"/>
      <c r="B74" s="1"/>
      <c r="C74" s="91"/>
      <c r="D74" s="91"/>
      <c r="E74" s="91"/>
    </row>
    <row r="75" spans="1:5" s="7" customFormat="1" x14ac:dyDescent="0.2">
      <c r="A75" s="1"/>
      <c r="B75" s="1"/>
      <c r="C75" s="91"/>
      <c r="D75" s="91"/>
      <c r="E75" s="91"/>
    </row>
    <row r="76" spans="1:5" s="7" customFormat="1" x14ac:dyDescent="0.2">
      <c r="A76" s="1"/>
      <c r="B76" s="1"/>
      <c r="C76" s="91"/>
      <c r="D76" s="91"/>
      <c r="E76" s="91"/>
    </row>
    <row r="77" spans="1:5" s="7" customFormat="1" x14ac:dyDescent="0.2">
      <c r="A77" s="1"/>
      <c r="B77" s="1"/>
      <c r="C77" s="91"/>
      <c r="D77" s="91"/>
      <c r="E77" s="91"/>
    </row>
    <row r="78" spans="1:5" s="7" customFormat="1" x14ac:dyDescent="0.2">
      <c r="A78" s="1"/>
      <c r="B78" s="1"/>
      <c r="C78" s="91"/>
      <c r="D78" s="91"/>
      <c r="E78" s="91"/>
    </row>
    <row r="79" spans="1:5" s="7" customFormat="1" x14ac:dyDescent="0.2">
      <c r="A79" s="1"/>
      <c r="B79" s="1"/>
      <c r="C79" s="91"/>
      <c r="D79" s="91"/>
      <c r="E79" s="91"/>
    </row>
    <row r="80" spans="1:5" s="7" customFormat="1" x14ac:dyDescent="0.2">
      <c r="A80" s="1"/>
      <c r="B80" s="1"/>
      <c r="C80" s="91"/>
      <c r="D80" s="91"/>
      <c r="E80" s="91"/>
    </row>
    <row r="81" spans="1:5" s="7" customFormat="1" x14ac:dyDescent="0.2">
      <c r="A81" s="1"/>
      <c r="B81" s="1"/>
      <c r="C81" s="91"/>
      <c r="D81" s="91"/>
      <c r="E81" s="91"/>
    </row>
    <row r="82" spans="1:5" s="7" customFormat="1" x14ac:dyDescent="0.2">
      <c r="A82" s="1"/>
      <c r="B82" s="1"/>
      <c r="C82" s="91"/>
      <c r="D82" s="91"/>
      <c r="E82" s="91"/>
    </row>
    <row r="83" spans="1:5" s="7" customFormat="1" x14ac:dyDescent="0.2">
      <c r="A83" s="1"/>
      <c r="B83" s="1"/>
      <c r="C83" s="91"/>
      <c r="D83" s="91"/>
      <c r="E83" s="91"/>
    </row>
    <row r="84" spans="1:5" s="7" customFormat="1" x14ac:dyDescent="0.2">
      <c r="A84" s="1"/>
      <c r="B84" s="1"/>
      <c r="C84" s="91"/>
      <c r="D84" s="91"/>
      <c r="E84" s="91"/>
    </row>
    <row r="85" spans="1:5" s="7" customFormat="1" x14ac:dyDescent="0.2">
      <c r="A85" s="1"/>
      <c r="B85" s="1"/>
      <c r="C85" s="91"/>
      <c r="D85" s="91"/>
      <c r="E85" s="91"/>
    </row>
    <row r="86" spans="1:5" s="7" customFormat="1" x14ac:dyDescent="0.2">
      <c r="A86" s="1"/>
      <c r="B86" s="1"/>
      <c r="C86" s="91"/>
      <c r="D86" s="91"/>
      <c r="E86" s="91"/>
    </row>
    <row r="87" spans="1:5" s="7" customFormat="1" x14ac:dyDescent="0.2">
      <c r="A87" s="1"/>
      <c r="B87" s="1"/>
      <c r="C87" s="91"/>
      <c r="D87" s="91"/>
      <c r="E87" s="91"/>
    </row>
    <row r="88" spans="1:5" s="7" customFormat="1" x14ac:dyDescent="0.2">
      <c r="A88" s="1"/>
      <c r="B88" s="1"/>
      <c r="C88" s="91"/>
      <c r="D88" s="91"/>
      <c r="E88" s="91"/>
    </row>
    <row r="89" spans="1:5" s="7" customFormat="1" x14ac:dyDescent="0.2">
      <c r="A89" s="1"/>
      <c r="B89" s="1"/>
      <c r="C89" s="91"/>
      <c r="D89" s="91"/>
      <c r="E89" s="91"/>
    </row>
    <row r="90" spans="1:5" s="7" customFormat="1" x14ac:dyDescent="0.2">
      <c r="A90" s="1"/>
      <c r="B90" s="1"/>
      <c r="C90" s="91"/>
      <c r="D90" s="91"/>
      <c r="E90" s="91"/>
    </row>
    <row r="91" spans="1:5" s="7" customFormat="1" x14ac:dyDescent="0.2">
      <c r="A91" s="1"/>
      <c r="B91" s="1"/>
      <c r="C91" s="91"/>
      <c r="D91" s="91"/>
      <c r="E91" s="91"/>
    </row>
    <row r="92" spans="1:5" s="7" customFormat="1" x14ac:dyDescent="0.2">
      <c r="A92" s="1"/>
      <c r="B92" s="1"/>
      <c r="C92" s="1"/>
      <c r="D92" s="91"/>
      <c r="E92" s="91"/>
    </row>
    <row r="93" spans="1:5" s="7" customFormat="1" x14ac:dyDescent="0.2">
      <c r="A93" s="1"/>
      <c r="B93" s="1"/>
      <c r="C93" s="1"/>
      <c r="D93" s="91"/>
      <c r="E93" s="91"/>
    </row>
    <row r="94" spans="1:5" s="7" customFormat="1" x14ac:dyDescent="0.2">
      <c r="A94" s="1"/>
      <c r="B94" s="1"/>
      <c r="C94" s="1"/>
      <c r="D94" s="91"/>
      <c r="E94" s="91"/>
    </row>
    <row r="95" spans="1:5" s="7" customFormat="1" x14ac:dyDescent="0.2">
      <c r="A95" s="1"/>
      <c r="B95" s="1"/>
      <c r="C95" s="1"/>
      <c r="D95" s="91"/>
      <c r="E95" s="91"/>
    </row>
    <row r="96" spans="1:5" s="7" customFormat="1" x14ac:dyDescent="0.2">
      <c r="A96" s="1"/>
      <c r="B96" s="1"/>
      <c r="C96" s="1"/>
      <c r="D96" s="91"/>
      <c r="E96" s="91"/>
    </row>
  </sheetData>
  <mergeCells count="12">
    <mergeCell ref="A15:A16"/>
    <mergeCell ref="B15:B16"/>
    <mergeCell ref="C15:C16"/>
    <mergeCell ref="D15:E15"/>
    <mergeCell ref="B42:C42"/>
    <mergeCell ref="B46:E47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2019-04-02T02:31:18Z</dcterms:modified>
</cp:coreProperties>
</file>